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ontuori\Downloads\"/>
    </mc:Choice>
  </mc:AlternateContent>
  <xr:revisionPtr revIDLastSave="0" documentId="8_{AC189FBA-3FDD-47AB-8696-7BE40C7EEB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cheda A" sheetId="2" r:id="rId1"/>
    <sheet name="Scheda B" sheetId="1" r:id="rId2"/>
    <sheet name="Scheda C" sheetId="3" r:id="rId3"/>
  </sheets>
  <definedNames>
    <definedName name="_xlnm.Print_Titles" localSheetId="0">'Scheda A'!$1:$8</definedName>
    <definedName name="_xlnm.Print_Titles" localSheetId="1">'Scheda B'!$1:$7</definedName>
    <definedName name="_xlnm.Print_Titles" localSheetId="2">'Scheda C'!$1:$6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 s="1"/>
  <c r="N9" i="1" s="1"/>
  <c r="L11" i="1"/>
  <c r="K11" i="1"/>
  <c r="M11" i="1" s="1"/>
  <c r="L8" i="1"/>
  <c r="K8" i="1"/>
  <c r="N10" i="1" l="1"/>
  <c r="L12" i="1"/>
  <c r="C12" i="2" s="1"/>
  <c r="C16" i="2" s="1"/>
  <c r="K12" i="1"/>
  <c r="B12" i="2" s="1"/>
  <c r="B16" i="2" s="1"/>
  <c r="N11" i="1"/>
  <c r="M8" i="1"/>
  <c r="D15" i="2"/>
  <c r="D14" i="2"/>
  <c r="D13" i="2"/>
  <c r="D11" i="2"/>
  <c r="D10" i="2"/>
  <c r="D9" i="2"/>
  <c r="N8" i="1" l="1"/>
  <c r="N12" i="1" s="1"/>
  <c r="M12" i="1"/>
  <c r="D12" i="2"/>
  <c r="D16" i="2"/>
</calcChain>
</file>

<file path=xl/sharedStrings.xml><?xml version="1.0" encoding="utf-8"?>
<sst xmlns="http://schemas.openxmlformats.org/spreadsheetml/2006/main" count="81" uniqueCount="66">
  <si>
    <t>Annualità nella
quale si prevede
di dare avvio alla
procedura di
affidamento</t>
  </si>
  <si>
    <t>Settore
S=Servizi
F=Forniture</t>
  </si>
  <si>
    <t>Descrizione
dell'acquisto</t>
  </si>
  <si>
    <t>Livello di
priorità
1=massima
2=media
3=minima</t>
  </si>
  <si>
    <t>primo anno</t>
  </si>
  <si>
    <t>secondo anno</t>
  </si>
  <si>
    <t>STIMA DEI COSTI DELL'ACQUISTO</t>
  </si>
  <si>
    <t>Costi su
annualità
successiva</t>
  </si>
  <si>
    <t>TOTALE</t>
  </si>
  <si>
    <t>codice AUSA</t>
  </si>
  <si>
    <t>denominazione</t>
  </si>
  <si>
    <t>Acquisto aggiunto o
variato a seguito di
modifica programma</t>
  </si>
  <si>
    <t>S</t>
  </si>
  <si>
    <t>Servizi di mangement ed assistenza dell'infrastruttura informatica del Gruppo Sistemi Salerno e delle società collegate</t>
  </si>
  <si>
    <t>F</t>
  </si>
  <si>
    <t>Prima annualità del primo programma nel quale l'intervento è stato inserito</t>
  </si>
  <si>
    <t>Ambito geografico di esecuzione dell'acquisto (Regionali)</t>
  </si>
  <si>
    <t>Durata del
contratto (n. mesi)</t>
  </si>
  <si>
    <t>S00182440651202300001</t>
  </si>
  <si>
    <t>F00182440651202300001</t>
  </si>
  <si>
    <t>(1) Codice CUI = sigla settore (F=forniture; S=servizi) + cf amministrazione + prima annualità del primo programma nel quale l'intervento è stato inserito + progressivo di 5 cifre della prima annualità del primo proramma</t>
  </si>
  <si>
    <t>ITF3</t>
  </si>
  <si>
    <t>00182440651</t>
  </si>
  <si>
    <t>SCHEDA A: QUADRO DELLE RISORSE NECESSARIE ALLA REALIZZAZIONE DEL PROGRAMMA</t>
  </si>
  <si>
    <t>TIPOLOGIA RISORSE</t>
  </si>
  <si>
    <t>risorse derivate da entrate aventi destinazione vincolata per legge</t>
  </si>
  <si>
    <t>risorse derivate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</si>
  <si>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</si>
  <si>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</si>
  <si>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</si>
  <si>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</t>
  </si>
  <si>
    <t>altro</t>
  </si>
  <si>
    <t>totale</t>
  </si>
  <si>
    <t>ARCO TEMPORALE DI VALIDITÀ DEL PROGRAMMA</t>
  </si>
  <si>
    <t>Disponibilità finanziaria (1)</t>
  </si>
  <si>
    <t>Primo anno</t>
  </si>
  <si>
    <t>Secondo anno</t>
  </si>
  <si>
    <t>Importo Totale (2)</t>
  </si>
  <si>
    <t>(2) L'importo totale delle risorse necessarie alla realizzazione del programma biennale è calcolato come somma delle due annualità</t>
  </si>
  <si>
    <t>(1) La disponibilità finanziaria di ciascuna annualità è calcolata come somma delle informazioni elementari relative ai costi annuali di ciascun acquisto intervento di cui alla scheda B.</t>
  </si>
  <si>
    <t>Il referente del programma</t>
  </si>
  <si>
    <t>______________________</t>
  </si>
  <si>
    <t>SCHEDA B: ELENCO DEGLI ACQUISTI DEL PROGRAMMA</t>
  </si>
  <si>
    <t>PROGRAMMA BIENNALE DEGLI ACQUISTI DI FORNITURE E SERVIZI 2023/2024 DELLA SOCIETA'
 SISTEMI SALERNO - HOLDING RETI E SERVIZI S.P.A.</t>
  </si>
  <si>
    <t>C.F.Ammini-strazione</t>
  </si>
  <si>
    <r>
      <t xml:space="preserve">CUI </t>
    </r>
    <r>
      <rPr>
        <sz val="11"/>
        <color theme="1"/>
        <rFont val="Calibri"/>
        <family val="2"/>
        <scheme val="minor"/>
      </rPr>
      <t>(1)</t>
    </r>
  </si>
  <si>
    <t>Codice Unico
Intervento -
CUI</t>
  </si>
  <si>
    <t>Importo acquisto</t>
  </si>
  <si>
    <t>Livello di priorità</t>
  </si>
  <si>
    <t>Motivo per il quale l'intervento non è riproposto (1)</t>
  </si>
  <si>
    <t>(1) breve descrizione dei motivi</t>
  </si>
  <si>
    <t>Note</t>
  </si>
  <si>
    <t>SCHEDA C: ELENCO DEGLI ACQUISTI PRESENTI NELLA PRIMA ANNUALITA' DEL PRECEDENTE PROGRAMMA BIENNALE E NON RIPROPOSTI E NON AVVIATI</t>
  </si>
  <si>
    <t>PROGRAMMA BIENNALE DEGLI ACQUISTI DI FORNITURE E SERVIZI 2023/2024 DELLA SOCIETA' SISTEMI SALERNO - HOLDING RETI E SERVIZI S.P.A.</t>
  </si>
  <si>
    <t>(2) Servizi o forniture che presentano caratteri di regolarità o sono destinati ad essere rinnovati entro un determinato periodo.</t>
  </si>
  <si>
    <r>
      <t xml:space="preserve">L'acquisto è
relativo a
nuovo
affidamento
di contratto in
essere </t>
    </r>
    <r>
      <rPr>
        <sz val="11"/>
        <color theme="1"/>
        <rFont val="Calibri"/>
        <family val="2"/>
        <scheme val="minor"/>
      </rPr>
      <t>(2)</t>
    </r>
  </si>
  <si>
    <r>
      <t>CENTRALE DI COMMITTENZA O
SOGGETTO AGGREGATORE AL
QUALE SI FARA' RICORSO PER
L'ESPLETAMENTO DELLA
PROCEDURA DI AFFIDAMENTO</t>
    </r>
    <r>
      <rPr>
        <sz val="11"/>
        <color theme="1"/>
        <rFont val="Calibri"/>
        <family val="2"/>
        <scheme val="minor"/>
      </rPr>
      <t xml:space="preserve"> (3)</t>
    </r>
  </si>
  <si>
    <t>(3) Dati obbligatori per i soli acquisti ricompresi nella prima annualità</t>
  </si>
  <si>
    <t>S00182440651202300002</t>
  </si>
  <si>
    <t>S00182440651202300003</t>
  </si>
  <si>
    <t>Servizio di portierato\reception e servizi connessi, da effettuarsi presso la sede legale di sistemi Salerno – Holding Reti e Servizi S.P.A., Via Stefano Passaro N. 1 – 84134 Salerno (Sa)</t>
  </si>
  <si>
    <t>Servizio per la fornitura di buoni pasto elettronici e buoni acquisto</t>
  </si>
  <si>
    <t>SI</t>
  </si>
  <si>
    <t>Polizza RCT/RCO</t>
  </si>
  <si>
    <t>CUC del Gruppo Sistemi Salerno</t>
  </si>
  <si>
    <t>*000600324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</si>
</sst>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6838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9" fillId="0" borderId="0" xfId="0" applyFont="1"/>
    <xf numFmtId="43" fontId="0" fillId="0" borderId="1" xfId="1" applyFont="1" applyBorder="1"/>
    <xf numFmtId="43" fontId="0" fillId="0" borderId="3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3829051</xdr:colOff>
      <xdr:row>0</xdr:row>
      <xdr:rowOff>1</xdr:rowOff>
    </xdr:from>
    <xdr:to>
      <xdr:col>1</xdr:col>
      <xdr:colOff>9526</xdr:colOff>
      <xdr:row>1</xdr:row>
      <xdr:rowOff>11954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E1A29D1-8163-4E92-8A9F-71B3204B5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1" y="1"/>
          <a:ext cx="952500" cy="5929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1438275</xdr:colOff>
      <xdr:row>0</xdr:row>
      <xdr:rowOff>1</xdr:rowOff>
    </xdr:from>
    <xdr:to>
      <xdr:col>6</xdr:col>
      <xdr:colOff>2667000</xdr:colOff>
      <xdr:row>1</xdr:row>
      <xdr:rowOff>88668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71A9CA9-BB4E-CBAE-05F2-583B46FF6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"/>
          <a:ext cx="1228725" cy="7649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819151</xdr:colOff>
      <xdr:row>0</xdr:row>
      <xdr:rowOff>0</xdr:rowOff>
    </xdr:from>
    <xdr:to>
      <xdr:col>3</xdr:col>
      <xdr:colOff>180976</xdr:colOff>
      <xdr:row>0</xdr:row>
      <xdr:rowOff>640603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B9DC98F-044D-4286-92D6-C3B17D6F6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6" y="0"/>
          <a:ext cx="952500" cy="6406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3716-FA8B-4E62-97FB-B3F9A141EA75}">
  <dimension ref="A1:D23"/>
  <sheetViews>
    <sheetView tabSelected="1" topLeftCell="A4" zoomScale="172" zoomScaleNormal="172" workbookViewId="0">
      <selection activeCell="C12" sqref="C12"/>
    </sheetView>
  </sheetViews>
  <sheetFormatPr defaultRowHeight="15" x14ac:dyDescent="0.25"/>
  <cols>
    <col min="1" max="1" width="71.5703125" customWidth="1"/>
    <col min="2" max="2" width="15.85546875" customWidth="1"/>
    <col min="3" max="3" width="16.28515625" customWidth="1"/>
    <col min="4" max="4" width="17.28515625" bestFit="1" customWidth="1"/>
  </cols>
  <sheetData>
    <row r="1" spans="1:4" ht="45.75" customHeight="1" x14ac:dyDescent="0.25">
      <c r="A1" s="28"/>
      <c r="B1" s="28"/>
      <c r="C1" s="28"/>
      <c r="D1" s="28"/>
    </row>
    <row r="2" spans="1:4" ht="39.75" customHeight="1" x14ac:dyDescent="0.3">
      <c r="A2" s="40" t="s">
        <v>43</v>
      </c>
      <c r="B2" s="40"/>
      <c r="C2" s="40"/>
      <c r="D2" s="40"/>
    </row>
    <row r="4" spans="1:4" ht="15.75" x14ac:dyDescent="0.25">
      <c r="A4" s="38" t="s">
        <v>23</v>
      </c>
      <c r="B4" s="39"/>
      <c r="C4" s="39"/>
      <c r="D4" s="39"/>
    </row>
    <row r="6" spans="1:4" ht="24.75" customHeight="1" x14ac:dyDescent="0.25">
      <c r="A6" s="31" t="s">
        <v>24</v>
      </c>
      <c r="B6" s="35" t="s">
        <v>33</v>
      </c>
      <c r="C6" s="36"/>
      <c r="D6" s="37"/>
    </row>
    <row r="7" spans="1:4" x14ac:dyDescent="0.25">
      <c r="A7" s="32"/>
      <c r="B7" s="34" t="s">
        <v>34</v>
      </c>
      <c r="C7" s="34"/>
      <c r="D7" s="34" t="s">
        <v>37</v>
      </c>
    </row>
    <row r="8" spans="1:4" x14ac:dyDescent="0.25">
      <c r="A8" s="33"/>
      <c r="B8" s="6" t="s">
        <v>35</v>
      </c>
      <c r="C8" s="6" t="s">
        <v>36</v>
      </c>
      <c r="D8" s="34"/>
    </row>
    <row r="9" spans="1:4" x14ac:dyDescent="0.25">
      <c r="A9" s="7" t="s">
        <v>25</v>
      </c>
      <c r="B9" s="24"/>
      <c r="C9" s="24"/>
      <c r="D9" s="24">
        <f>(B9+C9)</f>
        <v>0</v>
      </c>
    </row>
    <row r="10" spans="1:4" x14ac:dyDescent="0.25">
      <c r="A10" s="7" t="s">
        <v>26</v>
      </c>
      <c r="B10" s="24"/>
      <c r="C10" s="24"/>
      <c r="D10" s="24">
        <f t="shared" ref="D10:D16" si="0">(B10+C10)</f>
        <v>0</v>
      </c>
    </row>
    <row r="11" spans="1:4" x14ac:dyDescent="0.25">
      <c r="A11" s="7" t="s">
        <v>27</v>
      </c>
      <c r="B11" s="24"/>
      <c r="C11" s="24"/>
      <c r="D11" s="24">
        <f t="shared" si="0"/>
        <v>0</v>
      </c>
    </row>
    <row r="12" spans="1:4" x14ac:dyDescent="0.25">
      <c r="A12" s="7" t="s">
        <v>28</v>
      </c>
      <c r="B12" s="24">
        <f>+'Scheda B'!K12</f>
        <v>308519.23666666669</v>
      </c>
      <c r="C12" s="24">
        <f>+'Scheda B'!L12</f>
        <v>439792.57</v>
      </c>
      <c r="D12" s="24">
        <f t="shared" si="0"/>
        <v>748311.80666666664</v>
      </c>
    </row>
    <row r="13" spans="1:4" ht="30" x14ac:dyDescent="0.25">
      <c r="A13" s="15" t="s">
        <v>29</v>
      </c>
      <c r="B13" s="24"/>
      <c r="C13" s="24"/>
      <c r="D13" s="24">
        <f t="shared" si="0"/>
        <v>0</v>
      </c>
    </row>
    <row r="14" spans="1:4" x14ac:dyDescent="0.25">
      <c r="A14" s="7" t="s">
        <v>30</v>
      </c>
      <c r="B14" s="24"/>
      <c r="C14" s="24"/>
      <c r="D14" s="24">
        <f t="shared" si="0"/>
        <v>0</v>
      </c>
    </row>
    <row r="15" spans="1:4" x14ac:dyDescent="0.25">
      <c r="A15" s="7" t="s">
        <v>31</v>
      </c>
      <c r="B15" s="24"/>
      <c r="C15" s="24"/>
      <c r="D15" s="24">
        <f t="shared" si="0"/>
        <v>0</v>
      </c>
    </row>
    <row r="16" spans="1:4" x14ac:dyDescent="0.25">
      <c r="A16" s="14" t="s">
        <v>32</v>
      </c>
      <c r="B16" s="24">
        <f>(B9+B10+B11+B12+B13+B14+B15)</f>
        <v>308519.23666666669</v>
      </c>
      <c r="C16" s="24">
        <f>(C9+C10+C11+C12+C13+C14+C15)</f>
        <v>439792.57</v>
      </c>
      <c r="D16" s="24">
        <f t="shared" si="0"/>
        <v>748311.80666666664</v>
      </c>
    </row>
    <row r="18" spans="1:4" x14ac:dyDescent="0.25">
      <c r="B18" t="s">
        <v>40</v>
      </c>
    </row>
    <row r="19" spans="1:4" x14ac:dyDescent="0.25">
      <c r="B19" t="s">
        <v>41</v>
      </c>
    </row>
    <row r="21" spans="1:4" x14ac:dyDescent="0.25">
      <c r="A21" s="13" t="s">
        <v>51</v>
      </c>
    </row>
    <row r="22" spans="1:4" ht="28.5" customHeight="1" x14ac:dyDescent="0.25">
      <c r="A22" s="29" t="s">
        <v>39</v>
      </c>
      <c r="B22" s="30"/>
      <c r="C22" s="30"/>
      <c r="D22" s="30"/>
    </row>
    <row r="23" spans="1:4" ht="18" customHeight="1" x14ac:dyDescent="0.25">
      <c r="A23" s="29" t="s">
        <v>38</v>
      </c>
      <c r="B23" s="30"/>
      <c r="C23" s="30"/>
      <c r="D23" s="30"/>
    </row>
  </sheetData>
  <mergeCells count="9">
    <mergeCell ref="A1:D1"/>
    <mergeCell ref="A22:D22"/>
    <mergeCell ref="A23:D23"/>
    <mergeCell ref="A6:A8"/>
    <mergeCell ref="B7:C7"/>
    <mergeCell ref="D7:D8"/>
    <mergeCell ref="B6:D6"/>
    <mergeCell ref="A4:D4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&amp;LSCHEDA A&amp;Cpag.: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topLeftCell="A3" zoomScale="106" zoomScaleNormal="106" workbookViewId="0">
      <selection activeCell="J15" sqref="J15"/>
    </sheetView>
  </sheetViews>
  <sheetFormatPr defaultRowHeight="15" x14ac:dyDescent="0.25"/>
  <cols>
    <col min="1" max="1" width="23.28515625" customWidth="1"/>
    <col min="2" max="2" width="13.42578125" customWidth="1"/>
    <col min="3" max="3" width="11" customWidth="1"/>
    <col min="4" max="5" width="12.7109375" customWidth="1"/>
    <col min="6" max="6" width="11.28515625" customWidth="1"/>
    <col min="7" max="7" width="42.5703125" customWidth="1"/>
    <col min="8" max="8" width="12" customWidth="1"/>
    <col min="10" max="10" width="15.7109375" customWidth="1"/>
    <col min="11" max="11" width="13.140625" customWidth="1"/>
    <col min="12" max="12" width="13.85546875" customWidth="1"/>
    <col min="13" max="13" width="15.28515625" customWidth="1"/>
    <col min="14" max="14" width="13.28515625" bestFit="1" customWidth="1"/>
    <col min="15" max="15" width="11.7109375" bestFit="1" customWidth="1"/>
    <col min="16" max="16" width="21.7109375" customWidth="1"/>
    <col min="17" max="17" width="15.7109375" customWidth="1"/>
  </cols>
  <sheetData>
    <row r="1" spans="1:17" ht="53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4" customHeight="1" x14ac:dyDescent="0.4">
      <c r="A2" s="43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8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9.5" customHeight="1" x14ac:dyDescent="0.35">
      <c r="A4" s="45" t="s">
        <v>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6" spans="1:17" ht="78" customHeight="1" x14ac:dyDescent="0.25">
      <c r="A6" s="31" t="s">
        <v>45</v>
      </c>
      <c r="B6" s="31" t="s">
        <v>44</v>
      </c>
      <c r="C6" s="46" t="s">
        <v>15</v>
      </c>
      <c r="D6" s="46" t="s">
        <v>0</v>
      </c>
      <c r="E6" s="46" t="s">
        <v>16</v>
      </c>
      <c r="F6" s="46" t="s">
        <v>1</v>
      </c>
      <c r="G6" s="46" t="s">
        <v>2</v>
      </c>
      <c r="H6" s="46" t="s">
        <v>3</v>
      </c>
      <c r="I6" s="46" t="s">
        <v>17</v>
      </c>
      <c r="J6" s="46" t="s">
        <v>55</v>
      </c>
      <c r="K6" s="46" t="s">
        <v>6</v>
      </c>
      <c r="L6" s="46"/>
      <c r="M6" s="48"/>
      <c r="N6" s="48"/>
      <c r="O6" s="49" t="s">
        <v>56</v>
      </c>
      <c r="P6" s="50"/>
      <c r="Q6" s="46" t="s">
        <v>11</v>
      </c>
    </row>
    <row r="7" spans="1:17" ht="41.25" customHeight="1" x14ac:dyDescent="0.25">
      <c r="A7" s="42"/>
      <c r="B7" s="42"/>
      <c r="C7" s="46"/>
      <c r="D7" s="46"/>
      <c r="E7" s="46"/>
      <c r="F7" s="46"/>
      <c r="G7" s="46"/>
      <c r="H7" s="46"/>
      <c r="I7" s="47"/>
      <c r="J7" s="46"/>
      <c r="K7" s="16" t="s">
        <v>4</v>
      </c>
      <c r="L7" s="16" t="s">
        <v>5</v>
      </c>
      <c r="M7" s="16" t="s">
        <v>7</v>
      </c>
      <c r="N7" s="16" t="s">
        <v>8</v>
      </c>
      <c r="O7" s="16" t="s">
        <v>9</v>
      </c>
      <c r="P7" s="16" t="s">
        <v>10</v>
      </c>
      <c r="Q7" s="46"/>
    </row>
    <row r="8" spans="1:17" ht="60" customHeight="1" x14ac:dyDescent="0.25">
      <c r="A8" s="2" t="s">
        <v>18</v>
      </c>
      <c r="B8" s="12" t="s">
        <v>22</v>
      </c>
      <c r="C8" s="3">
        <v>2023</v>
      </c>
      <c r="D8" s="3">
        <v>2023</v>
      </c>
      <c r="E8" s="3" t="s">
        <v>21</v>
      </c>
      <c r="F8" s="4" t="s">
        <v>12</v>
      </c>
      <c r="G8" s="1" t="s">
        <v>13</v>
      </c>
      <c r="H8" s="3">
        <v>1</v>
      </c>
      <c r="I8" s="3">
        <v>36</v>
      </c>
      <c r="J8" s="3" t="s">
        <v>62</v>
      </c>
      <c r="K8" s="22">
        <f>250200/36*10</f>
        <v>69500</v>
      </c>
      <c r="L8" s="22">
        <f>250200/36*12</f>
        <v>83400</v>
      </c>
      <c r="M8" s="22">
        <f>250200-K8-L8</f>
        <v>97300</v>
      </c>
      <c r="N8" s="20">
        <f>(K8+L8+M8)</f>
        <v>250200</v>
      </c>
      <c r="O8" s="7"/>
      <c r="P8" s="1"/>
      <c r="Q8" s="7"/>
    </row>
    <row r="9" spans="1:17" ht="75" x14ac:dyDescent="0.25">
      <c r="A9" s="2" t="s">
        <v>58</v>
      </c>
      <c r="B9" s="12" t="s">
        <v>22</v>
      </c>
      <c r="C9" s="3">
        <v>2023</v>
      </c>
      <c r="D9" s="3">
        <v>2023</v>
      </c>
      <c r="E9" s="3" t="s">
        <v>21</v>
      </c>
      <c r="F9" s="4" t="s">
        <v>12</v>
      </c>
      <c r="G9" s="1" t="s">
        <v>60</v>
      </c>
      <c r="H9" s="3">
        <v>1</v>
      </c>
      <c r="I9" s="3">
        <v>24</v>
      </c>
      <c r="J9" s="3" t="s">
        <v>62</v>
      </c>
      <c r="K9" s="25">
        <v>0</v>
      </c>
      <c r="L9" s="25">
        <f>210240/24*10</f>
        <v>87600</v>
      </c>
      <c r="M9" s="25">
        <f>210240-L9-K9</f>
        <v>122640</v>
      </c>
      <c r="N9" s="26">
        <f t="shared" ref="N9" si="0">(K9+L9+M9)</f>
        <v>210240</v>
      </c>
      <c r="O9" s="7"/>
      <c r="P9" s="1"/>
      <c r="Q9" s="7"/>
    </row>
    <row r="10" spans="1:17" x14ac:dyDescent="0.25">
      <c r="A10" s="2" t="s">
        <v>59</v>
      </c>
      <c r="B10" s="12" t="s">
        <v>22</v>
      </c>
      <c r="C10" s="3">
        <v>2023</v>
      </c>
      <c r="D10" s="3">
        <v>2023</v>
      </c>
      <c r="E10" s="3" t="s">
        <v>21</v>
      </c>
      <c r="F10" s="4" t="s">
        <v>12</v>
      </c>
      <c r="G10" s="1" t="s">
        <v>63</v>
      </c>
      <c r="H10" s="3">
        <v>1</v>
      </c>
      <c r="I10" s="3">
        <v>42</v>
      </c>
      <c r="J10" s="3" t="s">
        <v>62</v>
      </c>
      <c r="K10" s="25">
        <v>216650.57</v>
      </c>
      <c r="L10" s="25">
        <v>216650.57</v>
      </c>
      <c r="M10" s="25">
        <v>324975.86</v>
      </c>
      <c r="N10" s="26">
        <f t="shared" ref="N10" si="1">(K10+L10+M10)</f>
        <v>758277</v>
      </c>
      <c r="O10" s="7"/>
      <c r="P10" s="1"/>
      <c r="Q10" s="7"/>
    </row>
    <row r="11" spans="1:17" ht="30.75" thickBot="1" x14ac:dyDescent="0.3">
      <c r="A11" s="2" t="s">
        <v>19</v>
      </c>
      <c r="B11" s="12" t="s">
        <v>22</v>
      </c>
      <c r="C11" s="3">
        <v>2023</v>
      </c>
      <c r="D11" s="3">
        <v>2023</v>
      </c>
      <c r="E11" s="3" t="s">
        <v>21</v>
      </c>
      <c r="F11" s="4" t="s">
        <v>14</v>
      </c>
      <c r="G11" s="1" t="s">
        <v>61</v>
      </c>
      <c r="H11" s="3">
        <v>1</v>
      </c>
      <c r="I11" s="3">
        <v>36</v>
      </c>
      <c r="J11" s="3" t="s">
        <v>62</v>
      </c>
      <c r="K11" s="25">
        <f>133980/36*4+7482</f>
        <v>22368.666666666664</v>
      </c>
      <c r="L11" s="25">
        <f>133980/36*12+7482</f>
        <v>52142</v>
      </c>
      <c r="M11" s="25">
        <f>133980+28420+22446-K11-L11</f>
        <v>110335.33333333334</v>
      </c>
      <c r="N11" s="20">
        <f t="shared" ref="N11" si="2">(K11+L11+M11)</f>
        <v>184846</v>
      </c>
      <c r="O11" s="27" t="s">
        <v>65</v>
      </c>
      <c r="P11" s="1" t="s">
        <v>64</v>
      </c>
      <c r="Q11" s="7"/>
    </row>
    <row r="12" spans="1:17" ht="32.25" customHeight="1" thickTop="1" thickBot="1" x14ac:dyDescent="0.3">
      <c r="A12" s="8"/>
      <c r="B12" s="8"/>
      <c r="C12" s="8"/>
      <c r="D12" s="9"/>
      <c r="E12" s="9"/>
      <c r="F12" s="10"/>
      <c r="G12" s="11"/>
      <c r="H12" s="9"/>
      <c r="I12" s="8"/>
      <c r="J12" s="9"/>
      <c r="K12" s="21">
        <f>SUM(K8:K11)</f>
        <v>308519.23666666669</v>
      </c>
      <c r="L12" s="21">
        <f>SUM(L8:L11)</f>
        <v>439792.57</v>
      </c>
      <c r="M12" s="21">
        <f>SUM(M8:M11)</f>
        <v>655251.19333333336</v>
      </c>
      <c r="N12" s="21">
        <f>SUM(N8:N11)</f>
        <v>1403563</v>
      </c>
    </row>
    <row r="13" spans="1:17" ht="30" customHeight="1" thickTop="1" x14ac:dyDescent="0.25">
      <c r="G13" s="23"/>
    </row>
    <row r="16" spans="1:17" x14ac:dyDescent="0.25">
      <c r="A16" s="13" t="s">
        <v>51</v>
      </c>
    </row>
    <row r="17" spans="1:11" x14ac:dyDescent="0.25">
      <c r="A17" s="5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 t="s">
        <v>54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 t="s">
        <v>57</v>
      </c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16">
    <mergeCell ref="A1:Q1"/>
    <mergeCell ref="A6:A7"/>
    <mergeCell ref="B6:B7"/>
    <mergeCell ref="A2:Q2"/>
    <mergeCell ref="A4:Q4"/>
    <mergeCell ref="I6:I7"/>
    <mergeCell ref="K6:N6"/>
    <mergeCell ref="O6:P6"/>
    <mergeCell ref="Q6:Q7"/>
    <mergeCell ref="C6:C7"/>
    <mergeCell ref="E6:E7"/>
    <mergeCell ref="D6:D7"/>
    <mergeCell ref="F6:F7"/>
    <mergeCell ref="G6:G7"/>
    <mergeCell ref="H6:H7"/>
    <mergeCell ref="J6:J7"/>
  </mergeCells>
  <pageMargins left="0.31496062992125984" right="0.31496062992125984" top="0.74803149606299213" bottom="0.74803149606299213" header="0.31496062992125984" footer="0.31496062992125984"/>
  <pageSetup paperSize="9" scale="54" orientation="landscape" r:id="rId1"/>
  <headerFooter>
    <oddFooter>&amp;LSCHEDA B&amp;Cpag.: &amp;P/&amp;N</oddFooter>
  </headerFooter>
  <ignoredErrors>
    <ignoredError sqref="B11 B8:B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FDB9-08E3-4B51-B9C0-74D849FD00DF}">
  <dimension ref="A1:E14"/>
  <sheetViews>
    <sheetView workbookViewId="0">
      <selection activeCell="B16" sqref="B16"/>
    </sheetView>
  </sheetViews>
  <sheetFormatPr defaultRowHeight="15" x14ac:dyDescent="0.25"/>
  <cols>
    <col min="1" max="1" width="30" customWidth="1"/>
    <col min="2" max="2" width="27.140625" customWidth="1"/>
    <col min="3" max="3" width="23.85546875" customWidth="1"/>
    <col min="4" max="4" width="18.28515625" customWidth="1"/>
    <col min="5" max="5" width="35" customWidth="1"/>
  </cols>
  <sheetData>
    <row r="1" spans="1:5" ht="51.75" customHeight="1" x14ac:dyDescent="0.25">
      <c r="A1" s="28"/>
      <c r="B1" s="28"/>
      <c r="C1" s="28"/>
      <c r="D1" s="28"/>
      <c r="E1" s="28"/>
    </row>
    <row r="2" spans="1:5" ht="39" customHeight="1" x14ac:dyDescent="0.3">
      <c r="A2" s="40" t="s">
        <v>43</v>
      </c>
      <c r="B2" s="40"/>
      <c r="C2" s="40"/>
      <c r="D2" s="40"/>
      <c r="E2" s="40"/>
    </row>
    <row r="4" spans="1:5" ht="33" customHeight="1" x14ac:dyDescent="0.25">
      <c r="A4" s="52" t="s">
        <v>52</v>
      </c>
      <c r="B4" s="52"/>
      <c r="C4" s="52"/>
      <c r="D4" s="52"/>
      <c r="E4" s="52"/>
    </row>
    <row r="6" spans="1:5" ht="45" x14ac:dyDescent="0.25">
      <c r="A6" s="17" t="s">
        <v>46</v>
      </c>
      <c r="B6" s="19" t="s">
        <v>2</v>
      </c>
      <c r="C6" s="19" t="s">
        <v>47</v>
      </c>
      <c r="D6" s="19" t="s">
        <v>48</v>
      </c>
      <c r="E6" s="19" t="s">
        <v>49</v>
      </c>
    </row>
    <row r="7" spans="1:5" ht="35.25" customHeight="1" x14ac:dyDescent="0.25">
      <c r="A7" s="7"/>
      <c r="B7" s="7"/>
      <c r="C7" s="7"/>
      <c r="D7" s="7"/>
      <c r="E7" s="7"/>
    </row>
    <row r="8" spans="1:5" ht="30" customHeight="1" x14ac:dyDescent="0.25">
      <c r="A8" s="14"/>
      <c r="B8" s="14"/>
      <c r="C8" s="14"/>
      <c r="D8" s="14"/>
      <c r="E8" s="14"/>
    </row>
    <row r="12" spans="1:5" x14ac:dyDescent="0.25">
      <c r="A12" s="13" t="s">
        <v>51</v>
      </c>
    </row>
    <row r="13" spans="1:5" x14ac:dyDescent="0.25">
      <c r="A13" s="29" t="s">
        <v>50</v>
      </c>
      <c r="B13" s="29"/>
      <c r="C13" s="29"/>
      <c r="D13" s="29"/>
      <c r="E13" s="29"/>
    </row>
    <row r="14" spans="1:5" x14ac:dyDescent="0.25">
      <c r="A14" s="51"/>
      <c r="B14" s="51"/>
      <c r="C14" s="51"/>
      <c r="D14" s="51"/>
      <c r="E14" s="51"/>
    </row>
  </sheetData>
  <mergeCells count="5">
    <mergeCell ref="A13:E13"/>
    <mergeCell ref="A14:E14"/>
    <mergeCell ref="A1:E1"/>
    <mergeCell ref="A2:E2"/>
    <mergeCell ref="A4:E4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&amp;LSCHEDA C&amp;Cpag.: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 A</vt:lpstr>
      <vt:lpstr>Scheda B</vt:lpstr>
      <vt:lpstr>Scheda C</vt:lpstr>
      <vt:lpstr>'Scheda A'!Titoli_stampa</vt:lpstr>
      <vt:lpstr>'Scheda B'!Titoli_stampa</vt:lpstr>
      <vt:lpstr>'Scheda 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Brunella Noceti</dc:creator>
  <cp:lastModifiedBy>Maria Anna Montuori</cp:lastModifiedBy>
  <cp:lastPrinted>2023-09-07T12:08:33Z</cp:lastPrinted>
  <dcterms:created xsi:type="dcterms:W3CDTF">2015-06-05T18:19:34Z</dcterms:created>
  <dcterms:modified xsi:type="dcterms:W3CDTF">2023-11-24T11:34:21Z</dcterms:modified>
</cp:coreProperties>
</file>